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xr:revisionPtr revIDLastSave="0" documentId="13_ncr:1_{66A62211-41C0-423B-AEF4-D9C4F95207DF}" xr6:coauthVersionLast="47" xr6:coauthVersionMax="47" xr10:uidLastSave="{00000000-0000-0000-0000-000000000000}"/>
  <bookViews>
    <workbookView xWindow="1536" yWindow="972" windowWidth="21276" windowHeight="1198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6" i="1" l="1"/>
  <c r="F135" i="1"/>
  <c r="F134" i="1"/>
  <c r="F133" i="1"/>
  <c r="F132" i="1"/>
  <c r="F131" i="1"/>
  <c r="F130" i="1"/>
  <c r="F129" i="1"/>
  <c r="F128" i="1"/>
  <c r="F127" i="1"/>
  <c r="F126" i="1"/>
  <c r="F124" i="1"/>
  <c r="F123" i="1"/>
  <c r="F122" i="1"/>
  <c r="F121" i="1"/>
  <c r="F120" i="1"/>
  <c r="F119" i="1"/>
  <c r="F118" i="1"/>
  <c r="F117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<sst xmlns="http://schemas.openxmlformats.org/spreadsheetml/2006/main" count="286" uniqueCount="194">
  <si>
    <t>PRODUCTION SUPPLIES</t>
  </si>
  <si>
    <t>Production :</t>
  </si>
  <si>
    <t>Date :</t>
  </si>
  <si>
    <t>Item</t>
  </si>
  <si>
    <t>Specification</t>
  </si>
  <si>
    <t>Packing</t>
  </si>
  <si>
    <t>Cases</t>
  </si>
  <si>
    <t>Units</t>
  </si>
  <si>
    <t>Total units</t>
  </si>
  <si>
    <t>Packaging</t>
  </si>
  <si>
    <t>SQUARE BOX  #9</t>
  </si>
  <si>
    <t>PACKS x 25</t>
  </si>
  <si>
    <t>SQUARE BOX  #11</t>
  </si>
  <si>
    <t>SQUARE BOX  #13</t>
  </si>
  <si>
    <t>Large Flower Box</t>
  </si>
  <si>
    <t>PACKS x 30</t>
  </si>
  <si>
    <t>Small Flower Box</t>
  </si>
  <si>
    <t>Black/Gold Gift Box - Set</t>
  </si>
  <si>
    <t>PACKS x 100</t>
  </si>
  <si>
    <t>Box Square Small 6x6x5</t>
  </si>
  <si>
    <t>Box Square Large 9x9x5</t>
  </si>
  <si>
    <t>Tall Box 6x6x10</t>
  </si>
  <si>
    <t>Tray Box Small 11x6x3</t>
  </si>
  <si>
    <t>Tray Box Large 12x12x3</t>
  </si>
  <si>
    <t>Full Long Box with Top 30x6x4 - Set</t>
  </si>
  <si>
    <t>PACKS x 50</t>
  </si>
  <si>
    <t>CELLOPHANE BLOOMEX BRAND</t>
  </si>
  <si>
    <t>ROLL</t>
  </si>
  <si>
    <t>CELLOPHANE CLEAR</t>
  </si>
  <si>
    <t>KRAFT PAPER</t>
  </si>
  <si>
    <t>TISSUE PAPER WHITE</t>
  </si>
  <si>
    <t>BAG X 960</t>
  </si>
  <si>
    <t>TISSUE PAPER GREEN</t>
  </si>
  <si>
    <t>BAG x 3,000</t>
  </si>
  <si>
    <t>SHREDDED PAPER</t>
  </si>
  <si>
    <t>CASE x 10 kg</t>
  </si>
  <si>
    <t>BLOOMEX TAPE</t>
  </si>
  <si>
    <t>CLEAR  TAPE</t>
  </si>
  <si>
    <t>BLOOMEX BAGS</t>
  </si>
  <si>
    <t>CASE x 4,000</t>
  </si>
  <si>
    <t>BUBBLE WRAP</t>
  </si>
  <si>
    <t>CABLE TIES</t>
  </si>
  <si>
    <t>BAG x 1,000</t>
  </si>
  <si>
    <t>Ribbons and Bows</t>
  </si>
  <si>
    <t>RED PULL BOWS</t>
  </si>
  <si>
    <t>CASE 48 x 20</t>
  </si>
  <si>
    <t>PURPLE PULL BOWS</t>
  </si>
  <si>
    <t>BLUE PULL BOWS</t>
  </si>
  <si>
    <t>ORANGE PULL BOWS</t>
  </si>
  <si>
    <t>PINK PULL BOWS</t>
  </si>
  <si>
    <t>YELLOW PULL BOWS</t>
  </si>
  <si>
    <t>CURLY RIBBONS</t>
  </si>
  <si>
    <t>BLOOMEX RIBBONS</t>
  </si>
  <si>
    <t>CASE x 36</t>
  </si>
  <si>
    <t>Baskets</t>
  </si>
  <si>
    <t>RECTANGULAR SMALL</t>
  </si>
  <si>
    <t>CASE x 80</t>
  </si>
  <si>
    <t>RECTANGULAR MEDIUM</t>
  </si>
  <si>
    <t>CASE x 40</t>
  </si>
  <si>
    <t>RECTANGULAR LARGE</t>
  </si>
  <si>
    <t>Retail Baskets</t>
  </si>
  <si>
    <t>LQ202012 L:36x16H Round Shape White</t>
  </si>
  <si>
    <t>10 set/bag</t>
  </si>
  <si>
    <t>LQ202012 M:30X14H  Round Shape White</t>
  </si>
  <si>
    <t>LQ202012 S:24x12H Round Shape White</t>
  </si>
  <si>
    <t>LQ2021378 Round Shape L:36x16H Brown</t>
  </si>
  <si>
    <t>LQ2021378 Round Shape M:30X14H Brown</t>
  </si>
  <si>
    <t>LQ2021378 Round Shape S:24x12H Brown</t>
  </si>
  <si>
    <t>LQ17D108 Oval Shape L:33x26x15H</t>
  </si>
  <si>
    <t>18 set/carton</t>
  </si>
  <si>
    <t>LQ17D108 Oval Shape  M:27x21x13H</t>
  </si>
  <si>
    <t>LQ17D108 Oval Shape S:21x16x11H</t>
  </si>
  <si>
    <t>LQ17D089 Oval Shape with ear  S:34x20x14H</t>
  </si>
  <si>
    <t>15 set/carton</t>
  </si>
  <si>
    <t>LQ17D089 Oval Shape with ear  S:28x16x12H</t>
  </si>
  <si>
    <t>LQ17D089 Oval Shape with ear  S:22x11x10H</t>
  </si>
  <si>
    <t>Vases</t>
  </si>
  <si>
    <t>CLEAR VASE  SMALL</t>
  </si>
  <si>
    <t>CASE x 12</t>
  </si>
  <si>
    <t>CLEAR VASE  LARGE</t>
  </si>
  <si>
    <t>RED VASES</t>
  </si>
  <si>
    <t>PINK VASES</t>
  </si>
  <si>
    <t>BLUE VASE</t>
  </si>
  <si>
    <t>PURPLE VASE</t>
  </si>
  <si>
    <t>MASON JARS</t>
  </si>
  <si>
    <t>CASE x 24</t>
  </si>
  <si>
    <t>Retail Vases</t>
  </si>
  <si>
    <t>81005202 - CLEAR, D13, H:  20cm</t>
  </si>
  <si>
    <t>81005203 - RED, D13，H: 20cm</t>
  </si>
  <si>
    <t>81005204 -  PINK, D13，H: 20cm</t>
  </si>
  <si>
    <t>81005205 - BLUE, D13，H: 20cm</t>
  </si>
  <si>
    <t>81005206 - CLEAR, D: 11x11，H: 23cm</t>
  </si>
  <si>
    <t>81005207 - CLEAR, D: 14，H: 26cm</t>
  </si>
  <si>
    <t>81005208 - CLEAR, D: 12x20cm</t>
  </si>
  <si>
    <t>81005209 - CLEAR, D: 10x20cm</t>
  </si>
  <si>
    <t>81005210 - RED, D: 10x20cm</t>
  </si>
  <si>
    <t>81005211 - BLUE, D: 10x20cm</t>
  </si>
  <si>
    <t>81005212 - PINK, D: 10x20cm</t>
  </si>
  <si>
    <t>81005213 - CLEAR, D: 9.5x23cm</t>
  </si>
  <si>
    <t>CASE x 16</t>
  </si>
  <si>
    <t>81005214 - CLEAR, D: 12x12x12cm</t>
  </si>
  <si>
    <t>81005215 - RED, D: 12x12x12cm</t>
  </si>
  <si>
    <t>81005216 - BLUE, D: 12x12x12cm</t>
  </si>
  <si>
    <t>81005217 - PINK, D: 12x12x12cm</t>
  </si>
  <si>
    <t>81005218 - CLEAR, D: 12x24cm</t>
  </si>
  <si>
    <t>81005219 - CLEAR, D: 12.5x20cm</t>
  </si>
  <si>
    <t>Plush</t>
  </si>
  <si>
    <t>BLOOMEX TEDDY BEAR REGULAR</t>
  </si>
  <si>
    <t>CASE x 125</t>
  </si>
  <si>
    <t>BLOOMEX TEDDY BEAR XL</t>
  </si>
  <si>
    <t>RETAIL WITE RABBIT 10"</t>
  </si>
  <si>
    <t>UNITS</t>
  </si>
  <si>
    <t>RETAIL TOY SLOTH 10"</t>
  </si>
  <si>
    <t>RETAIL ELEPHANT TOY 10"</t>
  </si>
  <si>
    <t>RETAIL TOY COW 10"</t>
  </si>
  <si>
    <t>RETAIL TOY COLOR CAT 10"</t>
  </si>
  <si>
    <t>RETAIL TOY BLACK CAP BEAR 6"</t>
  </si>
  <si>
    <t>RETAIL TOY PINK BEAR 8"</t>
  </si>
  <si>
    <t>RETAIL TOY BLUE BEAR 8"</t>
  </si>
  <si>
    <t>RETAIL TOY REINDEER 10"</t>
  </si>
  <si>
    <t>RETAIL TOY MONKEY 8"</t>
  </si>
  <si>
    <t>RETAIL TOY BC BEAR 8"</t>
  </si>
  <si>
    <t>RETAIL TOY PIG 10"</t>
  </si>
  <si>
    <t>RETAIL TOY UNICORN 10"</t>
  </si>
  <si>
    <t>RETAIL TOY DOG 8"</t>
  </si>
  <si>
    <t>RETAIL TOY PURPLE BEAR 8"</t>
  </si>
  <si>
    <t>RETAIL TOY TURTLE 8"</t>
  </si>
  <si>
    <t>RETAIL TOY SNOW MAN 8"</t>
  </si>
  <si>
    <t>RETAIL TOY DC TIEDYE BEAR 8"</t>
  </si>
  <si>
    <t>Foam</t>
  </si>
  <si>
    <t>GREEN AQUAFOAM</t>
  </si>
  <si>
    <t>CASE x 48</t>
  </si>
  <si>
    <t>FUNERAL SPRAY CONTAINTERS</t>
  </si>
  <si>
    <t>CASKET SADDLES SINGLE</t>
  </si>
  <si>
    <t>CASE x 18</t>
  </si>
  <si>
    <t>CASKET SADDLES DOUBLE</t>
  </si>
  <si>
    <t>CASE x 6</t>
  </si>
  <si>
    <t>LARGE WREATHS</t>
  </si>
  <si>
    <t>SMALL WREATHS</t>
  </si>
  <si>
    <t>HEARTS</t>
  </si>
  <si>
    <t>CROSS</t>
  </si>
  <si>
    <t>Containers</t>
  </si>
  <si>
    <t>FUNERAL WHITE CONTAINER SMALL</t>
  </si>
  <si>
    <t>FUNERAL WHITE CONTAINER LARGE</t>
  </si>
  <si>
    <t>DESIGN BOWL GREEN SMALL</t>
  </si>
  <si>
    <t>DESIGN BOWL GREEN LARGE</t>
  </si>
  <si>
    <t>Stationary</t>
  </si>
  <si>
    <t>2 PART DELIVERY TAG BLOOMEX</t>
  </si>
  <si>
    <t>CASE x 1,650</t>
  </si>
  <si>
    <t>2 PART DELIVERY TAG RETAIL</t>
  </si>
  <si>
    <t>CASE x 1,250</t>
  </si>
  <si>
    <t>GREETING CARDS REGULAR BLOOMEX</t>
  </si>
  <si>
    <t>CASE x 2,400</t>
  </si>
  <si>
    <t>GREETING CARDS REGULAR RETAIL</t>
  </si>
  <si>
    <t>packs  x 250</t>
  </si>
  <si>
    <t>GREETING CARDS XMAS BLOOMEX</t>
  </si>
  <si>
    <t>GREETING CARDS XMAS RETAIL</t>
  </si>
  <si>
    <t>VALENTINE'S CARDS BLOOMEX</t>
  </si>
  <si>
    <t>VALENTINE'S CARDS RETAIL</t>
  </si>
  <si>
    <t>Others</t>
  </si>
  <si>
    <t>GARBAGE BAGS 35'x 50'</t>
  </si>
  <si>
    <t>CASE x 150</t>
  </si>
  <si>
    <t>CLEAR BAGS 35' x 50'</t>
  </si>
  <si>
    <t>CLEAR BAGS 22" x 24"</t>
  </si>
  <si>
    <t>CASE x 500</t>
  </si>
  <si>
    <t>CLEAR BAGS 26" x 36"</t>
  </si>
  <si>
    <t>CASE X 200</t>
  </si>
  <si>
    <t>Bloomex FLOWER FOOD SATCHETS</t>
  </si>
  <si>
    <t>CASE x 2,000</t>
  </si>
  <si>
    <t>Generic FLOWER FOOD SATCHETS</t>
  </si>
  <si>
    <t>Chrysal FLOWER "TEA BAGS"</t>
  </si>
  <si>
    <t>CASE x 1,600</t>
  </si>
  <si>
    <t>GERBERA PILLS</t>
  </si>
  <si>
    <t>JAR</t>
  </si>
  <si>
    <t>CARDETTES</t>
  </si>
  <si>
    <t>CASE x 1,000</t>
  </si>
  <si>
    <t>RAFFIA</t>
  </si>
  <si>
    <t>CANDLES</t>
  </si>
  <si>
    <t>CASE x 120</t>
  </si>
  <si>
    <t>Products that are in warehouses but not found in the inventory list</t>
  </si>
  <si>
    <t>CUBE #3064 4X4X4</t>
  </si>
  <si>
    <t>VASE #195225</t>
  </si>
  <si>
    <t>VASE #19761</t>
  </si>
  <si>
    <t>RETAIL CRAFT PAPER</t>
  </si>
  <si>
    <t>RETAIL TISSUE</t>
  </si>
  <si>
    <t>CLEAR RETAIL 4 X 8 BAGS</t>
  </si>
  <si>
    <t>100 PER BOX</t>
  </si>
  <si>
    <t>SINGLE CELLO SLEEVE</t>
  </si>
  <si>
    <t>BOUQUET CELLO SLEEVE</t>
  </si>
  <si>
    <t>ULINE SHOPPING BAG SMALL</t>
  </si>
  <si>
    <t>CASE x 250</t>
  </si>
  <si>
    <t>ULINE SHOPPING BAG MEDIUM</t>
  </si>
  <si>
    <t>ULINE SHOPPING BAG LARGE</t>
  </si>
  <si>
    <t>SINGLE CASKET SADDLE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</si>
</sst>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&quot;;&quot;-&quot;* #,##0&quot; &quot;;&quot; &quot;* &quot;-&quot;#&quot; &quot;;&quot; &quot;@&quot; &quot;"/>
    <numFmt numFmtId="165" formatCode="&quot; &quot;* #,##0.00&quot; &quot;;&quot;-&quot;* #,##0.00&quot; &quot;;&quot; &quot;* &quot;-&quot;#&quot; &quot;;&quot; &quot;@&quot; &quot;"/>
  </numFmts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/>
    <xf numFmtId="0" fontId="8" fillId="0" borderId="0"/>
    <xf numFmtId="0" fontId="9" fillId="0" borderId="0"/>
    <xf numFmtId="0" fontId="6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3" fillId="6" borderId="0"/>
    <xf numFmtId="165" fontId="1" fillId="0" borderId="0"/>
    <xf numFmtId="0" fontId="5" fillId="0" borderId="0"/>
    <xf numFmtId="0" fontId="7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15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left" vertical="center" wrapText="1"/>
    </xf>
    <xf numFmtId="0" fontId="16" fillId="0" borderId="2" xfId="0" applyFont="1" applyBorder="1" applyAlignment="1" applyProtection="1">
      <alignment horizontal="left"/>
      <protection locked="0"/>
    </xf>
    <xf numFmtId="14" fontId="16" fillId="0" borderId="2" xfId="0" applyNumberFormat="1" applyFont="1" applyBorder="1" applyAlignment="1" applyProtection="1">
      <alignment horizontal="left"/>
      <protection locked="0"/>
    </xf>
    <xf numFmtId="0" fontId="16" fillId="0" borderId="0" xfId="0" applyFont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164" fontId="17" fillId="0" borderId="2" xfId="12" applyNumberFormat="1" applyFont="1" applyBorder="1" applyAlignment="1" applyProtection="1">
      <alignment horizontal="center"/>
      <protection locked="0"/>
    </xf>
    <xf numFmtId="164" fontId="17" fillId="0" borderId="2" xfId="12" applyNumberFormat="1" applyFont="1" applyBorder="1" applyProtection="1">
      <protection locked="0"/>
    </xf>
    <xf numFmtId="164" fontId="17" fillId="0" borderId="2" xfId="12" applyNumberFormat="1" applyFont="1" applyBorder="1"/>
    <xf numFmtId="0" fontId="17" fillId="9" borderId="2" xfId="0" applyFont="1" applyFill="1" applyBorder="1" applyAlignment="1">
      <alignment horizontal="left"/>
    </xf>
    <xf numFmtId="0" fontId="17" fillId="9" borderId="2" xfId="0" applyFont="1" applyFill="1" applyBorder="1" applyAlignment="1">
      <alignment horizontal="center"/>
    </xf>
    <xf numFmtId="164" fontId="17" fillId="9" borderId="2" xfId="12" applyNumberFormat="1" applyFont="1" applyFill="1" applyBorder="1" applyAlignment="1" applyProtection="1">
      <alignment horizontal="center"/>
      <protection locked="0"/>
    </xf>
    <xf numFmtId="164" fontId="17" fillId="9" borderId="2" xfId="12" applyNumberFormat="1" applyFont="1" applyFill="1" applyBorder="1" applyProtection="1">
      <protection locked="0"/>
    </xf>
    <xf numFmtId="164" fontId="17" fillId="9" borderId="2" xfId="12" applyNumberFormat="1" applyFont="1" applyFill="1" applyBorder="1"/>
    <xf numFmtId="0" fontId="17" fillId="0" borderId="3" xfId="0" applyFont="1" applyBorder="1" applyAlignment="1">
      <alignment horizontal="center"/>
    </xf>
    <xf numFmtId="0" fontId="17" fillId="9" borderId="4" xfId="0" applyFont="1" applyFill="1" applyBorder="1"/>
    <xf numFmtId="0" fontId="17" fillId="9" borderId="5" xfId="0" applyFont="1" applyFill="1" applyBorder="1"/>
    <xf numFmtId="0" fontId="17" fillId="9" borderId="5" xfId="0" applyFont="1" applyFill="1" applyBorder="1" applyProtection="1">
      <protection locked="0"/>
    </xf>
    <xf numFmtId="0" fontId="17" fillId="9" borderId="6" xfId="0" applyFont="1" applyFill="1" applyBorder="1"/>
    <xf numFmtId="0" fontId="17" fillId="0" borderId="3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164" fontId="17" fillId="0" borderId="7" xfId="12" applyNumberFormat="1" applyFont="1" applyBorder="1" applyAlignment="1" applyProtection="1">
      <alignment horizontal="center"/>
      <protection locked="0"/>
    </xf>
    <xf numFmtId="164" fontId="17" fillId="0" borderId="7" xfId="12" applyNumberFormat="1" applyFont="1" applyBorder="1" applyProtection="1">
      <protection locked="0"/>
    </xf>
    <xf numFmtId="164" fontId="17" fillId="0" borderId="7" xfId="12" applyNumberFormat="1" applyFont="1" applyBorder="1"/>
    <xf numFmtId="0" fontId="14" fillId="9" borderId="0" xfId="0" applyFont="1" applyFill="1" applyAlignment="1">
      <alignment horizontal="center" vertical="center" wrapText="1"/>
    </xf>
    <xf numFmtId="0" fontId="17" fillId="9" borderId="0" xfId="0" applyFont="1" applyFill="1" applyAlignment="1" applyProtection="1">
      <alignment horizontal="left"/>
      <protection locked="0"/>
    </xf>
    <xf numFmtId="0" fontId="17" fillId="9" borderId="0" xfId="0" applyFont="1" applyFill="1" applyAlignment="1" applyProtection="1">
      <alignment horizontal="center"/>
      <protection locked="0"/>
    </xf>
    <xf numFmtId="164" fontId="17" fillId="9" borderId="0" xfId="12" applyNumberFormat="1" applyFont="1" applyFill="1" applyAlignment="1" applyProtection="1">
      <alignment horizontal="center"/>
      <protection locked="0"/>
    </xf>
    <xf numFmtId="164" fontId="17" fillId="9" borderId="0" xfId="12" applyNumberFormat="1" applyFont="1" applyFill="1" applyProtection="1">
      <protection locked="0"/>
    </xf>
    <xf numFmtId="0" fontId="15" fillId="0" borderId="2" xfId="0" applyFont="1" applyBorder="1" applyProtection="1"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</cellXfs>
  <cellStyles count="20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Excel Built-in Comma" xfId="12" xr:uid="{00000000-0005-0000-0000-000006000000}"/>
    <cellStyle name="Footnote" xfId="13" xr:uid="{00000000-0005-0000-0000-000007000000}"/>
    <cellStyle name="Good" xfId="3" builtinId="26" customBuiltin="1"/>
    <cellStyle name="Heading" xfId="14" xr:uid="{00000000-0005-0000-0000-000009000000}"/>
    <cellStyle name="Heading 1" xfId="1" builtinId="16" customBuiltin="1"/>
    <cellStyle name="Heading 2" xfId="2" builtinId="17" customBuiltin="1"/>
    <cellStyle name="Hyperlink" xfId="15" xr:uid="{00000000-0005-0000-0000-00000C000000}"/>
    <cellStyle name="Neutral" xfId="5" builtinId="28" customBuiltin="1"/>
    <cellStyle name="Normal" xfId="0" builtinId="0" customBuiltin="1"/>
    <cellStyle name="Note" xfId="6" builtinId="10" customBuiltin="1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49"/>
  <sheetViews>
    <sheetView tabSelected="1" workbookViewId="0">
      <selection activeCell="B6" sqref="B6"/>
    </sheetView>
  </sheetViews>
  <sheetFormatPr defaultRowHeight="17.399999999999999" x14ac:dyDescent="0.3"/>
  <cols>
    <col min="1" max="1" width="18" style="39" customWidth="1"/>
    <col min="2" max="2" width="48.6640625" style="1" customWidth="1"/>
    <col min="3" max="4" width="17" style="1" customWidth="1"/>
    <col min="5" max="5" width="12.88671875" style="1" customWidth="1"/>
    <col min="6" max="6" width="15.21875" style="1" customWidth="1"/>
    <col min="7" max="1024" width="12.88671875" style="1" customWidth="1"/>
  </cols>
  <sheetData>
    <row r="1" spans="1:6" ht="18" customHeight="1" x14ac:dyDescent="0.3">
      <c r="A1" s="42" t="s">
        <v>0</v>
      </c>
      <c r="B1" s="42"/>
      <c r="C1" s="42"/>
      <c r="D1" s="42"/>
      <c r="E1" s="42"/>
      <c r="F1" s="42"/>
    </row>
    <row r="2" spans="1:6" ht="18" customHeight="1" x14ac:dyDescent="0.3">
      <c r="A2" s="2"/>
      <c r="B2" s="3"/>
      <c r="C2" s="3"/>
      <c r="D2" s="3"/>
    </row>
    <row r="3" spans="1:6" ht="18" customHeight="1" x14ac:dyDescent="0.3">
      <c r="A3" s="4" t="s">
        <v>1</v>
      </c>
      <c r="B3" s="5"/>
    </row>
    <row r="4" spans="1:6" ht="18" customHeight="1" x14ac:dyDescent="0.3">
      <c r="A4" s="4" t="s">
        <v>2</v>
      </c>
      <c r="B4" s="6"/>
    </row>
    <row r="5" spans="1:6" ht="18" customHeight="1" x14ac:dyDescent="0.3">
      <c r="A5" s="7"/>
    </row>
    <row r="6" spans="1:6" s="11" customFormat="1" ht="28.5" customHeight="1" x14ac:dyDescent="0.3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9" t="s">
        <v>8</v>
      </c>
    </row>
    <row r="7" spans="1:6" ht="15" customHeight="1" x14ac:dyDescent="0.3">
      <c r="A7" s="40" t="s">
        <v>9</v>
      </c>
      <c r="B7" s="12" t="s">
        <v>10</v>
      </c>
      <c r="C7" s="13" t="s">
        <v>11</v>
      </c>
      <c r="D7" s="14"/>
      <c r="E7" s="15"/>
      <c r="F7" s="16">
        <f>(D7*25)+E7</f>
        <v>0</v>
      </c>
    </row>
    <row r="8" spans="1:6" ht="15" customHeight="1" x14ac:dyDescent="0.3">
      <c r="A8" s="40"/>
      <c r="B8" s="12" t="s">
        <v>12</v>
      </c>
      <c r="C8" s="13" t="s">
        <v>11</v>
      </c>
      <c r="D8" s="14"/>
      <c r="E8" s="15"/>
      <c r="F8" s="16">
        <f>(D8*25)+E8</f>
        <v>0</v>
      </c>
    </row>
    <row r="9" spans="1:6" ht="15" customHeight="1" x14ac:dyDescent="0.3">
      <c r="A9" s="40"/>
      <c r="B9" s="12" t="s">
        <v>13</v>
      </c>
      <c r="C9" s="13" t="s">
        <v>11</v>
      </c>
      <c r="D9" s="14"/>
      <c r="E9" s="15"/>
      <c r="F9" s="16">
        <f>(D9*25)+E9</f>
        <v>0</v>
      </c>
    </row>
    <row r="10" spans="1:6" ht="15" customHeight="1" x14ac:dyDescent="0.3">
      <c r="A10" s="40"/>
      <c r="B10" s="12" t="s">
        <v>14</v>
      </c>
      <c r="C10" s="13" t="s">
        <v>15</v>
      </c>
      <c r="D10" s="14"/>
      <c r="E10" s="15"/>
      <c r="F10" s="16">
        <f>(D10*30)+E10</f>
        <v>0</v>
      </c>
    </row>
    <row r="11" spans="1:6" ht="15" customHeight="1" x14ac:dyDescent="0.3">
      <c r="A11" s="40"/>
      <c r="B11" s="12" t="s">
        <v>16</v>
      </c>
      <c r="C11" s="13" t="s">
        <v>15</v>
      </c>
      <c r="D11" s="14"/>
      <c r="E11" s="15"/>
      <c r="F11" s="16">
        <f>(D11*30)+E11</f>
        <v>0</v>
      </c>
    </row>
    <row r="12" spans="1:6" ht="15" customHeight="1" x14ac:dyDescent="0.3">
      <c r="A12" s="40"/>
      <c r="B12" s="12" t="s">
        <v>17</v>
      </c>
      <c r="C12" s="13" t="s">
        <v>18</v>
      </c>
      <c r="D12" s="14"/>
      <c r="E12" s="15"/>
      <c r="F12" s="16">
        <f t="shared" ref="F12:F17" si="0">(D12*100)+E12</f>
        <v>0</v>
      </c>
    </row>
    <row r="13" spans="1:6" ht="15" customHeight="1" x14ac:dyDescent="0.3">
      <c r="A13" s="40"/>
      <c r="B13" s="17" t="s">
        <v>19</v>
      </c>
      <c r="C13" s="18" t="s">
        <v>18</v>
      </c>
      <c r="D13" s="19"/>
      <c r="E13" s="20"/>
      <c r="F13" s="21">
        <f t="shared" si="0"/>
        <v>0</v>
      </c>
    </row>
    <row r="14" spans="1:6" ht="15" customHeight="1" x14ac:dyDescent="0.3">
      <c r="A14" s="40"/>
      <c r="B14" s="17" t="s">
        <v>20</v>
      </c>
      <c r="C14" s="18" t="s">
        <v>18</v>
      </c>
      <c r="D14" s="19"/>
      <c r="E14" s="20"/>
      <c r="F14" s="21">
        <f t="shared" si="0"/>
        <v>0</v>
      </c>
    </row>
    <row r="15" spans="1:6" ht="15" customHeight="1" x14ac:dyDescent="0.3">
      <c r="A15" s="40"/>
      <c r="B15" s="17" t="s">
        <v>21</v>
      </c>
      <c r="C15" s="18" t="s">
        <v>18</v>
      </c>
      <c r="D15" s="19"/>
      <c r="E15" s="20"/>
      <c r="F15" s="21">
        <f t="shared" si="0"/>
        <v>0</v>
      </c>
    </row>
    <row r="16" spans="1:6" ht="15" customHeight="1" x14ac:dyDescent="0.3">
      <c r="A16" s="40"/>
      <c r="B16" s="17" t="s">
        <v>22</v>
      </c>
      <c r="C16" s="18" t="s">
        <v>18</v>
      </c>
      <c r="D16" s="19"/>
      <c r="E16" s="20"/>
      <c r="F16" s="21">
        <f t="shared" si="0"/>
        <v>0</v>
      </c>
    </row>
    <row r="17" spans="1:6" ht="15" customHeight="1" x14ac:dyDescent="0.3">
      <c r="A17" s="40"/>
      <c r="B17" s="17" t="s">
        <v>23</v>
      </c>
      <c r="C17" s="18" t="s">
        <v>18</v>
      </c>
      <c r="D17" s="19"/>
      <c r="E17" s="20"/>
      <c r="F17" s="21">
        <f t="shared" si="0"/>
        <v>0</v>
      </c>
    </row>
    <row r="18" spans="1:6" ht="15" customHeight="1" x14ac:dyDescent="0.3">
      <c r="A18" s="40"/>
      <c r="B18" s="17" t="s">
        <v>24</v>
      </c>
      <c r="C18" s="18" t="s">
        <v>25</v>
      </c>
      <c r="D18" s="19"/>
      <c r="E18" s="20"/>
      <c r="F18" s="21">
        <f>(D18*50)+E18</f>
        <v>0</v>
      </c>
    </row>
    <row r="19" spans="1:6" ht="15" customHeight="1" x14ac:dyDescent="0.3">
      <c r="A19" s="40"/>
      <c r="B19" s="12" t="s">
        <v>26</v>
      </c>
      <c r="C19" s="13" t="s">
        <v>27</v>
      </c>
      <c r="D19" s="14"/>
      <c r="E19" s="15"/>
      <c r="F19" s="16">
        <f>D19+E19</f>
        <v>0</v>
      </c>
    </row>
    <row r="20" spans="1:6" ht="15" customHeight="1" x14ac:dyDescent="0.3">
      <c r="A20" s="40"/>
      <c r="B20" s="17" t="s">
        <v>28</v>
      </c>
      <c r="C20" s="18" t="s">
        <v>27</v>
      </c>
      <c r="D20" s="19"/>
      <c r="E20" s="20"/>
      <c r="F20" s="21">
        <f>D20+E20</f>
        <v>0</v>
      </c>
    </row>
    <row r="21" spans="1:6" ht="15" customHeight="1" x14ac:dyDescent="0.3">
      <c r="A21" s="40"/>
      <c r="B21" s="12" t="s">
        <v>29</v>
      </c>
      <c r="C21" s="13" t="s">
        <v>27</v>
      </c>
      <c r="D21" s="14"/>
      <c r="E21" s="15"/>
      <c r="F21" s="16">
        <f>D21+E21</f>
        <v>0</v>
      </c>
    </row>
    <row r="22" spans="1:6" ht="15" customHeight="1" x14ac:dyDescent="0.3">
      <c r="A22" s="40"/>
      <c r="B22" s="12" t="s">
        <v>30</v>
      </c>
      <c r="C22" s="22" t="s">
        <v>31</v>
      </c>
      <c r="D22" s="14"/>
      <c r="E22" s="15"/>
      <c r="F22" s="16">
        <f>(D22*960)+E22</f>
        <v>0</v>
      </c>
    </row>
    <row r="23" spans="1:6" ht="15" customHeight="1" x14ac:dyDescent="0.3">
      <c r="A23" s="40"/>
      <c r="B23" s="12" t="s">
        <v>32</v>
      </c>
      <c r="C23" s="13" t="s">
        <v>33</v>
      </c>
      <c r="D23" s="14"/>
      <c r="E23" s="15"/>
      <c r="F23" s="16">
        <f>(D23*3000)+E23</f>
        <v>0</v>
      </c>
    </row>
    <row r="24" spans="1:6" ht="15" customHeight="1" x14ac:dyDescent="0.3">
      <c r="A24" s="40"/>
      <c r="B24" s="12" t="s">
        <v>34</v>
      </c>
      <c r="C24" s="13" t="s">
        <v>35</v>
      </c>
      <c r="D24" s="14"/>
      <c r="E24" s="15"/>
      <c r="F24" s="16">
        <f>D24+E24</f>
        <v>0</v>
      </c>
    </row>
    <row r="25" spans="1:6" ht="15" customHeight="1" x14ac:dyDescent="0.3">
      <c r="A25" s="40"/>
      <c r="B25" s="12" t="s">
        <v>36</v>
      </c>
      <c r="C25" s="13" t="s">
        <v>27</v>
      </c>
      <c r="D25" s="14"/>
      <c r="E25" s="15"/>
      <c r="F25" s="16">
        <f>D25+E25</f>
        <v>0</v>
      </c>
    </row>
    <row r="26" spans="1:6" ht="15" customHeight="1" x14ac:dyDescent="0.3">
      <c r="A26" s="40"/>
      <c r="B26" s="12" t="s">
        <v>37</v>
      </c>
      <c r="C26" s="13" t="s">
        <v>27</v>
      </c>
      <c r="D26" s="14"/>
      <c r="E26" s="15"/>
      <c r="F26" s="16">
        <f>D26+E26</f>
        <v>0</v>
      </c>
    </row>
    <row r="27" spans="1:6" ht="15" customHeight="1" x14ac:dyDescent="0.3">
      <c r="A27" s="40"/>
      <c r="B27" s="12" t="s">
        <v>38</v>
      </c>
      <c r="C27" s="13" t="s">
        <v>39</v>
      </c>
      <c r="D27" s="14"/>
      <c r="E27" s="15"/>
      <c r="F27" s="16">
        <f>(D27*4000)+E27</f>
        <v>0</v>
      </c>
    </row>
    <row r="28" spans="1:6" ht="15" customHeight="1" x14ac:dyDescent="0.3">
      <c r="A28" s="40"/>
      <c r="B28" s="12" t="s">
        <v>40</v>
      </c>
      <c r="C28" s="13" t="s">
        <v>27</v>
      </c>
      <c r="D28" s="14"/>
      <c r="E28" s="15"/>
      <c r="F28" s="16">
        <f>D28+E28</f>
        <v>0</v>
      </c>
    </row>
    <row r="29" spans="1:6" ht="15" customHeight="1" x14ac:dyDescent="0.3">
      <c r="A29" s="40"/>
      <c r="B29" s="12" t="s">
        <v>41</v>
      </c>
      <c r="C29" s="13" t="s">
        <v>42</v>
      </c>
      <c r="D29" s="14"/>
      <c r="E29" s="15"/>
      <c r="F29" s="16">
        <f>(D29*1000)+E29</f>
        <v>0</v>
      </c>
    </row>
    <row r="30" spans="1:6" ht="12.75" customHeight="1" x14ac:dyDescent="0.3">
      <c r="A30" s="23"/>
      <c r="B30" s="24"/>
      <c r="C30" s="24"/>
      <c r="D30" s="25"/>
      <c r="E30" s="25"/>
      <c r="F30" s="26"/>
    </row>
    <row r="31" spans="1:6" ht="15" customHeight="1" x14ac:dyDescent="0.3">
      <c r="A31" s="40" t="s">
        <v>43</v>
      </c>
      <c r="B31" s="12" t="s">
        <v>44</v>
      </c>
      <c r="C31" s="13" t="s">
        <v>45</v>
      </c>
      <c r="D31" s="14"/>
      <c r="E31" s="15"/>
      <c r="F31" s="16">
        <f t="shared" ref="F31:F36" si="1">(D31*960)+(E31*20)</f>
        <v>0</v>
      </c>
    </row>
    <row r="32" spans="1:6" ht="15" customHeight="1" x14ac:dyDescent="0.3">
      <c r="A32" s="40"/>
      <c r="B32" s="12" t="s">
        <v>46</v>
      </c>
      <c r="C32" s="13" t="s">
        <v>45</v>
      </c>
      <c r="D32" s="14"/>
      <c r="E32" s="15"/>
      <c r="F32" s="16">
        <f t="shared" si="1"/>
        <v>0</v>
      </c>
    </row>
    <row r="33" spans="1:6" ht="15" customHeight="1" x14ac:dyDescent="0.3">
      <c r="A33" s="40"/>
      <c r="B33" s="12" t="s">
        <v>47</v>
      </c>
      <c r="C33" s="13" t="s">
        <v>45</v>
      </c>
      <c r="D33" s="14"/>
      <c r="E33" s="15"/>
      <c r="F33" s="16">
        <f t="shared" si="1"/>
        <v>0</v>
      </c>
    </row>
    <row r="34" spans="1:6" ht="15" customHeight="1" x14ac:dyDescent="0.3">
      <c r="A34" s="40"/>
      <c r="B34" s="12" t="s">
        <v>48</v>
      </c>
      <c r="C34" s="13" t="s">
        <v>45</v>
      </c>
      <c r="D34" s="14"/>
      <c r="E34" s="15"/>
      <c r="F34" s="16">
        <f t="shared" si="1"/>
        <v>0</v>
      </c>
    </row>
    <row r="35" spans="1:6" ht="15" customHeight="1" x14ac:dyDescent="0.3">
      <c r="A35" s="40"/>
      <c r="B35" s="12" t="s">
        <v>49</v>
      </c>
      <c r="C35" s="13" t="s">
        <v>45</v>
      </c>
      <c r="D35" s="14"/>
      <c r="E35" s="15"/>
      <c r="F35" s="16">
        <f t="shared" si="1"/>
        <v>0</v>
      </c>
    </row>
    <row r="36" spans="1:6" ht="15" customHeight="1" x14ac:dyDescent="0.3">
      <c r="A36" s="40"/>
      <c r="B36" s="12" t="s">
        <v>50</v>
      </c>
      <c r="C36" s="13" t="s">
        <v>45</v>
      </c>
      <c r="D36" s="14"/>
      <c r="E36" s="15"/>
      <c r="F36" s="16">
        <f t="shared" si="1"/>
        <v>0</v>
      </c>
    </row>
    <row r="37" spans="1:6" ht="15" customHeight="1" x14ac:dyDescent="0.3">
      <c r="A37" s="40"/>
      <c r="B37" s="12" t="s">
        <v>51</v>
      </c>
      <c r="C37" s="13" t="s">
        <v>27</v>
      </c>
      <c r="D37" s="14"/>
      <c r="E37" s="15"/>
      <c r="F37" s="16">
        <f>D37+E37</f>
        <v>0</v>
      </c>
    </row>
    <row r="38" spans="1:6" ht="15" customHeight="1" x14ac:dyDescent="0.3">
      <c r="A38" s="40"/>
      <c r="B38" s="27" t="s">
        <v>52</v>
      </c>
      <c r="C38" s="13" t="s">
        <v>53</v>
      </c>
      <c r="D38" s="14"/>
      <c r="E38" s="15"/>
      <c r="F38" s="16">
        <f>(D38*36)+E38</f>
        <v>0</v>
      </c>
    </row>
    <row r="39" spans="1:6" ht="12.75" customHeight="1" x14ac:dyDescent="0.3">
      <c r="A39" s="23"/>
      <c r="B39" s="24"/>
      <c r="C39" s="24"/>
      <c r="D39" s="25"/>
      <c r="E39" s="25"/>
      <c r="F39" s="26"/>
    </row>
    <row r="40" spans="1:6" ht="15.75" customHeight="1" x14ac:dyDescent="0.3">
      <c r="A40" s="41" t="s">
        <v>54</v>
      </c>
      <c r="B40" s="12" t="s">
        <v>55</v>
      </c>
      <c r="C40" s="13" t="s">
        <v>56</v>
      </c>
      <c r="D40" s="14"/>
      <c r="E40" s="15"/>
      <c r="F40" s="16">
        <f>(D40*80)+E40</f>
        <v>0</v>
      </c>
    </row>
    <row r="41" spans="1:6" ht="15.75" customHeight="1" x14ac:dyDescent="0.3">
      <c r="A41" s="41"/>
      <c r="B41" s="12" t="s">
        <v>57</v>
      </c>
      <c r="C41" s="13" t="s">
        <v>58</v>
      </c>
      <c r="D41" s="14"/>
      <c r="E41" s="15"/>
      <c r="F41" s="16">
        <f>(D41*40)+E41</f>
        <v>0</v>
      </c>
    </row>
    <row r="42" spans="1:6" ht="16.5" customHeight="1" x14ac:dyDescent="0.3">
      <c r="A42" s="41"/>
      <c r="B42" s="28" t="s">
        <v>59</v>
      </c>
      <c r="C42" s="29" t="s">
        <v>58</v>
      </c>
      <c r="D42" s="30"/>
      <c r="E42" s="31"/>
      <c r="F42" s="32">
        <f>(D42*40)+E42</f>
        <v>0</v>
      </c>
    </row>
    <row r="43" spans="1:6" ht="16.5" customHeight="1" x14ac:dyDescent="0.3">
      <c r="A43" s="40" t="s">
        <v>60</v>
      </c>
      <c r="B43" s="17" t="s">
        <v>61</v>
      </c>
      <c r="C43" s="18" t="s">
        <v>62</v>
      </c>
      <c r="D43" s="19"/>
      <c r="E43" s="20"/>
      <c r="F43" s="21">
        <f t="shared" ref="F43:F48" si="2">(D43*10)+E43</f>
        <v>0</v>
      </c>
    </row>
    <row r="44" spans="1:6" ht="16.5" customHeight="1" x14ac:dyDescent="0.3">
      <c r="A44" s="40"/>
      <c r="B44" s="17" t="s">
        <v>63</v>
      </c>
      <c r="C44" s="18" t="s">
        <v>62</v>
      </c>
      <c r="D44" s="19"/>
      <c r="E44" s="20"/>
      <c r="F44" s="21">
        <f t="shared" si="2"/>
        <v>0</v>
      </c>
    </row>
    <row r="45" spans="1:6" ht="16.5" customHeight="1" x14ac:dyDescent="0.3">
      <c r="A45" s="40"/>
      <c r="B45" s="17" t="s">
        <v>64</v>
      </c>
      <c r="C45" s="18" t="s">
        <v>62</v>
      </c>
      <c r="D45" s="19"/>
      <c r="E45" s="20"/>
      <c r="F45" s="21">
        <f t="shared" si="2"/>
        <v>0</v>
      </c>
    </row>
    <row r="46" spans="1:6" ht="16.5" customHeight="1" x14ac:dyDescent="0.3">
      <c r="A46" s="40"/>
      <c r="B46" s="17" t="s">
        <v>65</v>
      </c>
      <c r="C46" s="18" t="s">
        <v>62</v>
      </c>
      <c r="D46" s="19"/>
      <c r="E46" s="20"/>
      <c r="F46" s="21">
        <f t="shared" si="2"/>
        <v>0</v>
      </c>
    </row>
    <row r="47" spans="1:6" ht="16.5" customHeight="1" x14ac:dyDescent="0.3">
      <c r="A47" s="40"/>
      <c r="B47" s="17" t="s">
        <v>66</v>
      </c>
      <c r="C47" s="18" t="s">
        <v>62</v>
      </c>
      <c r="D47" s="19"/>
      <c r="E47" s="20"/>
      <c r="F47" s="21">
        <f t="shared" si="2"/>
        <v>0</v>
      </c>
    </row>
    <row r="48" spans="1:6" ht="16.5" customHeight="1" x14ac:dyDescent="0.3">
      <c r="A48" s="40"/>
      <c r="B48" s="17" t="s">
        <v>67</v>
      </c>
      <c r="C48" s="18" t="s">
        <v>62</v>
      </c>
      <c r="D48" s="19"/>
      <c r="E48" s="20"/>
      <c r="F48" s="21">
        <f t="shared" si="2"/>
        <v>0</v>
      </c>
    </row>
    <row r="49" spans="1:6" ht="16.5" customHeight="1" x14ac:dyDescent="0.3">
      <c r="A49" s="40"/>
      <c r="B49" s="17" t="s">
        <v>68</v>
      </c>
      <c r="C49" s="18" t="s">
        <v>69</v>
      </c>
      <c r="D49" s="19"/>
      <c r="E49" s="20"/>
      <c r="F49" s="21">
        <f>(D49*18)+E49</f>
        <v>0</v>
      </c>
    </row>
    <row r="50" spans="1:6" ht="16.5" customHeight="1" x14ac:dyDescent="0.3">
      <c r="A50" s="40"/>
      <c r="B50" s="17" t="s">
        <v>70</v>
      </c>
      <c r="C50" s="18" t="s">
        <v>69</v>
      </c>
      <c r="D50" s="19"/>
      <c r="E50" s="20"/>
      <c r="F50" s="21">
        <f>(D50*18)+E50</f>
        <v>0</v>
      </c>
    </row>
    <row r="51" spans="1:6" ht="16.5" customHeight="1" x14ac:dyDescent="0.3">
      <c r="A51" s="40"/>
      <c r="B51" s="17" t="s">
        <v>71</v>
      </c>
      <c r="C51" s="18" t="s">
        <v>69</v>
      </c>
      <c r="D51" s="19"/>
      <c r="E51" s="20"/>
      <c r="F51" s="21">
        <f>(D51*18)+E51</f>
        <v>0</v>
      </c>
    </row>
    <row r="52" spans="1:6" ht="16.5" customHeight="1" x14ac:dyDescent="0.3">
      <c r="A52" s="40"/>
      <c r="B52" s="17" t="s">
        <v>72</v>
      </c>
      <c r="C52" s="18" t="s">
        <v>73</v>
      </c>
      <c r="D52" s="19"/>
      <c r="E52" s="20"/>
      <c r="F52" s="21">
        <f>(D52*15)+E52</f>
        <v>0</v>
      </c>
    </row>
    <row r="53" spans="1:6" ht="16.5" customHeight="1" x14ac:dyDescent="0.3">
      <c r="A53" s="40"/>
      <c r="B53" s="17" t="s">
        <v>74</v>
      </c>
      <c r="C53" s="18" t="s">
        <v>73</v>
      </c>
      <c r="D53" s="19"/>
      <c r="E53" s="20"/>
      <c r="F53" s="21">
        <f>(D53*15)+E53</f>
        <v>0</v>
      </c>
    </row>
    <row r="54" spans="1:6" ht="16.5" customHeight="1" x14ac:dyDescent="0.3">
      <c r="A54" s="40"/>
      <c r="B54" s="17" t="s">
        <v>75</v>
      </c>
      <c r="C54" s="18" t="s">
        <v>73</v>
      </c>
      <c r="D54" s="19"/>
      <c r="E54" s="20"/>
      <c r="F54" s="21">
        <f>(D54*15)+E54</f>
        <v>0</v>
      </c>
    </row>
    <row r="55" spans="1:6" ht="12.75" customHeight="1" x14ac:dyDescent="0.3">
      <c r="A55" s="23"/>
      <c r="B55" s="24"/>
      <c r="C55" s="24"/>
      <c r="D55" s="25"/>
      <c r="E55" s="25"/>
      <c r="F55" s="26"/>
    </row>
    <row r="56" spans="1:6" ht="15" customHeight="1" x14ac:dyDescent="0.3">
      <c r="A56" s="41" t="s">
        <v>76</v>
      </c>
      <c r="B56" s="12" t="s">
        <v>77</v>
      </c>
      <c r="C56" s="13" t="s">
        <v>78</v>
      </c>
      <c r="D56" s="14"/>
      <c r="E56" s="15"/>
      <c r="F56" s="16">
        <f t="shared" ref="F56:F61" si="3">(D56*12)+E56</f>
        <v>0</v>
      </c>
    </row>
    <row r="57" spans="1:6" ht="15" customHeight="1" x14ac:dyDescent="0.3">
      <c r="A57" s="41"/>
      <c r="B57" s="12" t="s">
        <v>79</v>
      </c>
      <c r="C57" s="13" t="s">
        <v>78</v>
      </c>
      <c r="D57" s="14"/>
      <c r="E57" s="15"/>
      <c r="F57" s="16">
        <f t="shared" si="3"/>
        <v>0</v>
      </c>
    </row>
    <row r="58" spans="1:6" ht="15" customHeight="1" x14ac:dyDescent="0.3">
      <c r="A58" s="41"/>
      <c r="B58" s="12" t="s">
        <v>80</v>
      </c>
      <c r="C58" s="13" t="s">
        <v>78</v>
      </c>
      <c r="D58" s="14"/>
      <c r="E58" s="15"/>
      <c r="F58" s="16">
        <f t="shared" si="3"/>
        <v>0</v>
      </c>
    </row>
    <row r="59" spans="1:6" ht="15" customHeight="1" x14ac:dyDescent="0.3">
      <c r="A59" s="41"/>
      <c r="B59" s="12" t="s">
        <v>81</v>
      </c>
      <c r="C59" s="13" t="s">
        <v>78</v>
      </c>
      <c r="D59" s="14"/>
      <c r="E59" s="15"/>
      <c r="F59" s="16">
        <f t="shared" si="3"/>
        <v>0</v>
      </c>
    </row>
    <row r="60" spans="1:6" ht="15" customHeight="1" x14ac:dyDescent="0.3">
      <c r="A60" s="41"/>
      <c r="B60" s="12" t="s">
        <v>82</v>
      </c>
      <c r="C60" s="13" t="s">
        <v>78</v>
      </c>
      <c r="D60" s="14"/>
      <c r="E60" s="15"/>
      <c r="F60" s="16">
        <f t="shared" si="3"/>
        <v>0</v>
      </c>
    </row>
    <row r="61" spans="1:6" ht="15" customHeight="1" x14ac:dyDescent="0.3">
      <c r="A61" s="41"/>
      <c r="B61" s="12" t="s">
        <v>83</v>
      </c>
      <c r="C61" s="13" t="s">
        <v>78</v>
      </c>
      <c r="D61" s="14"/>
      <c r="E61" s="15"/>
      <c r="F61" s="16">
        <f t="shared" si="3"/>
        <v>0</v>
      </c>
    </row>
    <row r="62" spans="1:6" ht="15" customHeight="1" x14ac:dyDescent="0.3">
      <c r="A62" s="41"/>
      <c r="B62" s="12" t="s">
        <v>84</v>
      </c>
      <c r="C62" s="13" t="s">
        <v>85</v>
      </c>
      <c r="D62" s="14"/>
      <c r="E62" s="15"/>
      <c r="F62" s="16">
        <f>(D62*24)+E62</f>
        <v>0</v>
      </c>
    </row>
    <row r="63" spans="1:6" ht="15" customHeight="1" x14ac:dyDescent="0.3">
      <c r="A63" s="40" t="s">
        <v>86</v>
      </c>
      <c r="B63" s="17" t="s">
        <v>87</v>
      </c>
      <c r="C63" s="18" t="s">
        <v>78</v>
      </c>
      <c r="D63" s="19"/>
      <c r="E63" s="20"/>
      <c r="F63" s="21">
        <f t="shared" ref="F63:F68" si="4">(D63*12)+E63</f>
        <v>0</v>
      </c>
    </row>
    <row r="64" spans="1:6" ht="15" customHeight="1" x14ac:dyDescent="0.3">
      <c r="A64" s="40"/>
      <c r="B64" s="17" t="s">
        <v>88</v>
      </c>
      <c r="C64" s="18" t="s">
        <v>78</v>
      </c>
      <c r="D64" s="19"/>
      <c r="E64" s="20"/>
      <c r="F64" s="21">
        <f t="shared" si="4"/>
        <v>0</v>
      </c>
    </row>
    <row r="65" spans="1:6" ht="15" customHeight="1" x14ac:dyDescent="0.3">
      <c r="A65" s="40"/>
      <c r="B65" s="17" t="s">
        <v>89</v>
      </c>
      <c r="C65" s="18" t="s">
        <v>78</v>
      </c>
      <c r="D65" s="19"/>
      <c r="E65" s="20"/>
      <c r="F65" s="21">
        <f t="shared" si="4"/>
        <v>0</v>
      </c>
    </row>
    <row r="66" spans="1:6" ht="15" customHeight="1" x14ac:dyDescent="0.3">
      <c r="A66" s="40"/>
      <c r="B66" s="17" t="s">
        <v>90</v>
      </c>
      <c r="C66" s="18" t="s">
        <v>78</v>
      </c>
      <c r="D66" s="19"/>
      <c r="E66" s="20"/>
      <c r="F66" s="21">
        <f t="shared" si="4"/>
        <v>0</v>
      </c>
    </row>
    <row r="67" spans="1:6" ht="15" customHeight="1" x14ac:dyDescent="0.3">
      <c r="A67" s="40"/>
      <c r="B67" s="17" t="s">
        <v>91</v>
      </c>
      <c r="C67" s="18" t="s">
        <v>78</v>
      </c>
      <c r="D67" s="19"/>
      <c r="E67" s="20"/>
      <c r="F67" s="21">
        <f t="shared" si="4"/>
        <v>0</v>
      </c>
    </row>
    <row r="68" spans="1:6" ht="15" customHeight="1" x14ac:dyDescent="0.3">
      <c r="A68" s="40"/>
      <c r="B68" s="17" t="s">
        <v>92</v>
      </c>
      <c r="C68" s="18" t="s">
        <v>78</v>
      </c>
      <c r="D68" s="19"/>
      <c r="E68" s="20"/>
      <c r="F68" s="21">
        <f t="shared" si="4"/>
        <v>0</v>
      </c>
    </row>
    <row r="69" spans="1:6" ht="15" customHeight="1" x14ac:dyDescent="0.3">
      <c r="A69" s="40"/>
      <c r="B69" s="17" t="s">
        <v>93</v>
      </c>
      <c r="C69" s="18" t="s">
        <v>85</v>
      </c>
      <c r="D69" s="19"/>
      <c r="E69" s="20"/>
      <c r="F69" s="21">
        <f>(D69*24)+E69</f>
        <v>0</v>
      </c>
    </row>
    <row r="70" spans="1:6" ht="15" customHeight="1" x14ac:dyDescent="0.3">
      <c r="A70" s="40"/>
      <c r="B70" s="17" t="s">
        <v>94</v>
      </c>
      <c r="C70" s="18" t="s">
        <v>78</v>
      </c>
      <c r="D70" s="19"/>
      <c r="E70" s="20"/>
      <c r="F70" s="21">
        <f>(D70*12)+E70</f>
        <v>0</v>
      </c>
    </row>
    <row r="71" spans="1:6" ht="15" customHeight="1" x14ac:dyDescent="0.3">
      <c r="A71" s="40"/>
      <c r="B71" s="17" t="s">
        <v>95</v>
      </c>
      <c r="C71" s="18" t="s">
        <v>78</v>
      </c>
      <c r="D71" s="19"/>
      <c r="E71" s="20"/>
      <c r="F71" s="21">
        <f>(D71*12)+E71</f>
        <v>0</v>
      </c>
    </row>
    <row r="72" spans="1:6" ht="15" customHeight="1" x14ac:dyDescent="0.3">
      <c r="A72" s="40"/>
      <c r="B72" s="17" t="s">
        <v>96</v>
      </c>
      <c r="C72" s="18" t="s">
        <v>78</v>
      </c>
      <c r="D72" s="19"/>
      <c r="E72" s="20"/>
      <c r="F72" s="21">
        <f>(D72*12)+E72</f>
        <v>0</v>
      </c>
    </row>
    <row r="73" spans="1:6" ht="15" customHeight="1" x14ac:dyDescent="0.3">
      <c r="A73" s="40"/>
      <c r="B73" s="17" t="s">
        <v>97</v>
      </c>
      <c r="C73" s="18" t="s">
        <v>78</v>
      </c>
      <c r="D73" s="19"/>
      <c r="E73" s="20"/>
      <c r="F73" s="21">
        <f>(D73*12)+E73</f>
        <v>0</v>
      </c>
    </row>
    <row r="74" spans="1:6" ht="15" customHeight="1" x14ac:dyDescent="0.3">
      <c r="A74" s="40"/>
      <c r="B74" s="17" t="s">
        <v>98</v>
      </c>
      <c r="C74" s="18" t="s">
        <v>99</v>
      </c>
      <c r="D74" s="19"/>
      <c r="E74" s="20"/>
      <c r="F74" s="21">
        <f>(D74*16)+E74</f>
        <v>0</v>
      </c>
    </row>
    <row r="75" spans="1:6" ht="15" customHeight="1" x14ac:dyDescent="0.3">
      <c r="A75" s="40"/>
      <c r="B75" s="17" t="s">
        <v>100</v>
      </c>
      <c r="C75" s="18" t="s">
        <v>85</v>
      </c>
      <c r="D75" s="19"/>
      <c r="E75" s="20"/>
      <c r="F75" s="21">
        <f>(D75*24)+E75</f>
        <v>0</v>
      </c>
    </row>
    <row r="76" spans="1:6" ht="15" customHeight="1" x14ac:dyDescent="0.3">
      <c r="A76" s="40"/>
      <c r="B76" s="17" t="s">
        <v>101</v>
      </c>
      <c r="C76" s="18" t="s">
        <v>85</v>
      </c>
      <c r="D76" s="19"/>
      <c r="E76" s="20"/>
      <c r="F76" s="21">
        <f>(D76*24)+E76</f>
        <v>0</v>
      </c>
    </row>
    <row r="77" spans="1:6" ht="15" customHeight="1" x14ac:dyDescent="0.3">
      <c r="A77" s="40"/>
      <c r="B77" s="17" t="s">
        <v>102</v>
      </c>
      <c r="C77" s="18" t="s">
        <v>85</v>
      </c>
      <c r="D77" s="19"/>
      <c r="E77" s="20"/>
      <c r="F77" s="21">
        <f>(D77*24)+E77</f>
        <v>0</v>
      </c>
    </row>
    <row r="78" spans="1:6" ht="15" customHeight="1" x14ac:dyDescent="0.3">
      <c r="A78" s="40"/>
      <c r="B78" s="17" t="s">
        <v>103</v>
      </c>
      <c r="C78" s="18" t="s">
        <v>85</v>
      </c>
      <c r="D78" s="19"/>
      <c r="E78" s="20"/>
      <c r="F78" s="21">
        <f>(D78*24)+E78</f>
        <v>0</v>
      </c>
    </row>
    <row r="79" spans="1:6" ht="15" customHeight="1" x14ac:dyDescent="0.3">
      <c r="A79" s="40"/>
      <c r="B79" s="17" t="s">
        <v>104</v>
      </c>
      <c r="C79" s="18" t="s">
        <v>78</v>
      </c>
      <c r="D79" s="19"/>
      <c r="E79" s="20"/>
      <c r="F79" s="21">
        <f>(D79*12)+E79</f>
        <v>0</v>
      </c>
    </row>
    <row r="80" spans="1:6" ht="15" customHeight="1" x14ac:dyDescent="0.3">
      <c r="A80" s="40"/>
      <c r="B80" s="17" t="s">
        <v>105</v>
      </c>
      <c r="C80" s="18" t="s">
        <v>85</v>
      </c>
      <c r="D80" s="19"/>
      <c r="E80" s="20"/>
      <c r="F80" s="21">
        <f>(D80*24)+E80</f>
        <v>0</v>
      </c>
    </row>
    <row r="81" spans="1:6" ht="12.75" customHeight="1" x14ac:dyDescent="0.3">
      <c r="A81" s="23"/>
      <c r="B81" s="24"/>
      <c r="C81" s="24"/>
      <c r="D81" s="25"/>
      <c r="E81" s="25"/>
      <c r="F81" s="26"/>
    </row>
    <row r="82" spans="1:6" ht="15" customHeight="1" x14ac:dyDescent="0.3">
      <c r="A82" s="40" t="s">
        <v>106</v>
      </c>
      <c r="B82" s="12" t="s">
        <v>107</v>
      </c>
      <c r="C82" s="13" t="s">
        <v>108</v>
      </c>
      <c r="D82" s="14"/>
      <c r="E82" s="15"/>
      <c r="F82" s="16">
        <f>(D82*125)+E82</f>
        <v>0</v>
      </c>
    </row>
    <row r="83" spans="1:6" ht="15" customHeight="1" x14ac:dyDescent="0.3">
      <c r="A83" s="40"/>
      <c r="B83" s="12" t="s">
        <v>109</v>
      </c>
      <c r="C83" s="13" t="s">
        <v>99</v>
      </c>
      <c r="D83" s="14"/>
      <c r="E83" s="15"/>
      <c r="F83" s="16">
        <f>(D83*16)+E83</f>
        <v>0</v>
      </c>
    </row>
    <row r="84" spans="1:6" ht="15" customHeight="1" x14ac:dyDescent="0.3">
      <c r="A84" s="40"/>
      <c r="B84" s="17" t="s">
        <v>110</v>
      </c>
      <c r="C84" s="18" t="s">
        <v>111</v>
      </c>
      <c r="D84" s="19"/>
      <c r="E84" s="20"/>
      <c r="F84" s="21">
        <f t="shared" ref="F84:F101" si="5">D84+E84</f>
        <v>0</v>
      </c>
    </row>
    <row r="85" spans="1:6" ht="15" customHeight="1" x14ac:dyDescent="0.3">
      <c r="A85" s="40"/>
      <c r="B85" s="17" t="s">
        <v>112</v>
      </c>
      <c r="C85" s="18" t="s">
        <v>111</v>
      </c>
      <c r="D85" s="19"/>
      <c r="E85" s="20"/>
      <c r="F85" s="21">
        <f t="shared" si="5"/>
        <v>0</v>
      </c>
    </row>
    <row r="86" spans="1:6" ht="15" customHeight="1" x14ac:dyDescent="0.3">
      <c r="A86" s="40"/>
      <c r="B86" s="17" t="s">
        <v>113</v>
      </c>
      <c r="C86" s="18" t="s">
        <v>111</v>
      </c>
      <c r="D86" s="19"/>
      <c r="E86" s="20"/>
      <c r="F86" s="21">
        <f t="shared" si="5"/>
        <v>0</v>
      </c>
    </row>
    <row r="87" spans="1:6" ht="15" customHeight="1" x14ac:dyDescent="0.3">
      <c r="A87" s="40"/>
      <c r="B87" s="17" t="s">
        <v>114</v>
      </c>
      <c r="C87" s="18" t="s">
        <v>111</v>
      </c>
      <c r="D87" s="19"/>
      <c r="E87" s="20"/>
      <c r="F87" s="21">
        <f t="shared" si="5"/>
        <v>0</v>
      </c>
    </row>
    <row r="88" spans="1:6" ht="15" customHeight="1" x14ac:dyDescent="0.3">
      <c r="A88" s="40"/>
      <c r="B88" s="17" t="s">
        <v>115</v>
      </c>
      <c r="C88" s="18" t="s">
        <v>111</v>
      </c>
      <c r="D88" s="19"/>
      <c r="E88" s="20"/>
      <c r="F88" s="21">
        <f t="shared" si="5"/>
        <v>0</v>
      </c>
    </row>
    <row r="89" spans="1:6" ht="15" customHeight="1" x14ac:dyDescent="0.3">
      <c r="A89" s="40"/>
      <c r="B89" s="17" t="s">
        <v>116</v>
      </c>
      <c r="C89" s="18" t="s">
        <v>111</v>
      </c>
      <c r="D89" s="19"/>
      <c r="E89" s="20"/>
      <c r="F89" s="21">
        <f t="shared" si="5"/>
        <v>0</v>
      </c>
    </row>
    <row r="90" spans="1:6" ht="15" customHeight="1" x14ac:dyDescent="0.3">
      <c r="A90" s="40"/>
      <c r="B90" s="17" t="s">
        <v>117</v>
      </c>
      <c r="C90" s="18" t="s">
        <v>111</v>
      </c>
      <c r="D90" s="19"/>
      <c r="E90" s="20"/>
      <c r="F90" s="21">
        <f t="shared" si="5"/>
        <v>0</v>
      </c>
    </row>
    <row r="91" spans="1:6" ht="15" customHeight="1" x14ac:dyDescent="0.3">
      <c r="A91" s="40"/>
      <c r="B91" s="17" t="s">
        <v>118</v>
      </c>
      <c r="C91" s="18" t="s">
        <v>111</v>
      </c>
      <c r="D91" s="19"/>
      <c r="E91" s="20"/>
      <c r="F91" s="21">
        <f t="shared" si="5"/>
        <v>0</v>
      </c>
    </row>
    <row r="92" spans="1:6" ht="15" customHeight="1" x14ac:dyDescent="0.3">
      <c r="A92" s="40"/>
      <c r="B92" s="17" t="s">
        <v>119</v>
      </c>
      <c r="C92" s="18" t="s">
        <v>111</v>
      </c>
      <c r="D92" s="19"/>
      <c r="E92" s="20"/>
      <c r="F92" s="21">
        <f t="shared" si="5"/>
        <v>0</v>
      </c>
    </row>
    <row r="93" spans="1:6" ht="15" customHeight="1" x14ac:dyDescent="0.3">
      <c r="A93" s="40"/>
      <c r="B93" s="17" t="s">
        <v>120</v>
      </c>
      <c r="C93" s="18" t="s">
        <v>111</v>
      </c>
      <c r="D93" s="19"/>
      <c r="E93" s="20"/>
      <c r="F93" s="21">
        <f t="shared" si="5"/>
        <v>0</v>
      </c>
    </row>
    <row r="94" spans="1:6" ht="15" customHeight="1" x14ac:dyDescent="0.3">
      <c r="A94" s="40"/>
      <c r="B94" s="17" t="s">
        <v>121</v>
      </c>
      <c r="C94" s="18" t="s">
        <v>111</v>
      </c>
      <c r="D94" s="19"/>
      <c r="E94" s="20"/>
      <c r="F94" s="21">
        <f t="shared" si="5"/>
        <v>0</v>
      </c>
    </row>
    <row r="95" spans="1:6" ht="15" customHeight="1" x14ac:dyDescent="0.3">
      <c r="A95" s="40"/>
      <c r="B95" s="17" t="s">
        <v>122</v>
      </c>
      <c r="C95" s="18" t="s">
        <v>111</v>
      </c>
      <c r="D95" s="19"/>
      <c r="E95" s="20"/>
      <c r="F95" s="21">
        <f t="shared" si="5"/>
        <v>0</v>
      </c>
    </row>
    <row r="96" spans="1:6" ht="15" customHeight="1" x14ac:dyDescent="0.3">
      <c r="A96" s="40"/>
      <c r="B96" s="17" t="s">
        <v>123</v>
      </c>
      <c r="C96" s="18" t="s">
        <v>111</v>
      </c>
      <c r="D96" s="19"/>
      <c r="E96" s="20"/>
      <c r="F96" s="21">
        <f t="shared" si="5"/>
        <v>0</v>
      </c>
    </row>
    <row r="97" spans="1:6" ht="15" customHeight="1" x14ac:dyDescent="0.3">
      <c r="A97" s="40"/>
      <c r="B97" s="17" t="s">
        <v>124</v>
      </c>
      <c r="C97" s="18" t="s">
        <v>111</v>
      </c>
      <c r="D97" s="19"/>
      <c r="E97" s="20"/>
      <c r="F97" s="21">
        <f t="shared" si="5"/>
        <v>0</v>
      </c>
    </row>
    <row r="98" spans="1:6" ht="15" customHeight="1" x14ac:dyDescent="0.3">
      <c r="A98" s="40"/>
      <c r="B98" s="17" t="s">
        <v>125</v>
      </c>
      <c r="C98" s="18" t="s">
        <v>111</v>
      </c>
      <c r="D98" s="19"/>
      <c r="E98" s="20"/>
      <c r="F98" s="21">
        <f t="shared" si="5"/>
        <v>0</v>
      </c>
    </row>
    <row r="99" spans="1:6" ht="15" customHeight="1" x14ac:dyDescent="0.3">
      <c r="A99" s="40"/>
      <c r="B99" s="17" t="s">
        <v>126</v>
      </c>
      <c r="C99" s="18" t="s">
        <v>111</v>
      </c>
      <c r="D99" s="19"/>
      <c r="E99" s="20"/>
      <c r="F99" s="21">
        <f t="shared" si="5"/>
        <v>0</v>
      </c>
    </row>
    <row r="100" spans="1:6" ht="15" customHeight="1" x14ac:dyDescent="0.3">
      <c r="A100" s="40"/>
      <c r="B100" s="17" t="s">
        <v>127</v>
      </c>
      <c r="C100" s="18" t="s">
        <v>111</v>
      </c>
      <c r="D100" s="19"/>
      <c r="E100" s="20"/>
      <c r="F100" s="21">
        <f t="shared" si="5"/>
        <v>0</v>
      </c>
    </row>
    <row r="101" spans="1:6" ht="15" customHeight="1" x14ac:dyDescent="0.3">
      <c r="A101" s="40"/>
      <c r="B101" s="17" t="s">
        <v>128</v>
      </c>
      <c r="C101" s="18" t="s">
        <v>111</v>
      </c>
      <c r="D101" s="19"/>
      <c r="E101" s="20"/>
      <c r="F101" s="21">
        <f t="shared" si="5"/>
        <v>0</v>
      </c>
    </row>
    <row r="102" spans="1:6" ht="12.75" customHeight="1" x14ac:dyDescent="0.3">
      <c r="A102" s="23"/>
      <c r="B102" s="24"/>
      <c r="C102" s="24"/>
      <c r="D102" s="25"/>
      <c r="E102" s="25"/>
      <c r="F102" s="26"/>
    </row>
    <row r="103" spans="1:6" ht="15" customHeight="1" x14ac:dyDescent="0.3">
      <c r="A103" s="40" t="s">
        <v>129</v>
      </c>
      <c r="B103" s="12" t="s">
        <v>130</v>
      </c>
      <c r="C103" s="13" t="s">
        <v>131</v>
      </c>
      <c r="D103" s="14"/>
      <c r="E103" s="15"/>
      <c r="F103" s="16">
        <f>((D103*48)+E103)*18</f>
        <v>0</v>
      </c>
    </row>
    <row r="104" spans="1:6" ht="15" customHeight="1" x14ac:dyDescent="0.3">
      <c r="A104" s="40"/>
      <c r="B104" s="12" t="s">
        <v>132</v>
      </c>
      <c r="C104" s="13" t="s">
        <v>85</v>
      </c>
      <c r="D104" s="14"/>
      <c r="E104" s="15"/>
      <c r="F104" s="16">
        <f>(D104*24)+E104</f>
        <v>0</v>
      </c>
    </row>
    <row r="105" spans="1:6" ht="15" customHeight="1" x14ac:dyDescent="0.3">
      <c r="A105" s="40"/>
      <c r="B105" s="12" t="s">
        <v>133</v>
      </c>
      <c r="C105" s="13" t="s">
        <v>134</v>
      </c>
      <c r="D105" s="14"/>
      <c r="E105" s="15"/>
      <c r="F105" s="16">
        <f>(D105*18)+E105</f>
        <v>0</v>
      </c>
    </row>
    <row r="106" spans="1:6" ht="15" customHeight="1" x14ac:dyDescent="0.3">
      <c r="A106" s="40"/>
      <c r="B106" s="12" t="s">
        <v>135</v>
      </c>
      <c r="C106" s="13" t="s">
        <v>136</v>
      </c>
      <c r="D106" s="14"/>
      <c r="E106" s="15"/>
      <c r="F106" s="16">
        <f>(D106*6)+E106</f>
        <v>0</v>
      </c>
    </row>
    <row r="107" spans="1:6" ht="15" customHeight="1" x14ac:dyDescent="0.3">
      <c r="A107" s="40"/>
      <c r="B107" s="12" t="s">
        <v>137</v>
      </c>
      <c r="C107" s="13" t="s">
        <v>78</v>
      </c>
      <c r="D107" s="14"/>
      <c r="E107" s="15"/>
      <c r="F107" s="16">
        <f>(D107*12)+E107</f>
        <v>0</v>
      </c>
    </row>
    <row r="108" spans="1:6" ht="15" customHeight="1" x14ac:dyDescent="0.3">
      <c r="A108" s="40"/>
      <c r="B108" s="12" t="s">
        <v>138</v>
      </c>
      <c r="C108" s="13" t="s">
        <v>78</v>
      </c>
      <c r="D108" s="14"/>
      <c r="E108" s="15"/>
      <c r="F108" s="16">
        <f>(D108*12)+E108</f>
        <v>0</v>
      </c>
    </row>
    <row r="109" spans="1:6" ht="15" customHeight="1" x14ac:dyDescent="0.3">
      <c r="A109" s="40"/>
      <c r="B109" s="12" t="s">
        <v>139</v>
      </c>
      <c r="C109" s="13" t="s">
        <v>78</v>
      </c>
      <c r="D109" s="14"/>
      <c r="E109" s="15"/>
      <c r="F109" s="16">
        <f>(D109*12)+E109</f>
        <v>0</v>
      </c>
    </row>
    <row r="110" spans="1:6" ht="15" customHeight="1" x14ac:dyDescent="0.3">
      <c r="A110" s="40"/>
      <c r="B110" s="12" t="s">
        <v>140</v>
      </c>
      <c r="C110" s="13" t="s">
        <v>78</v>
      </c>
      <c r="D110" s="14"/>
      <c r="E110" s="15"/>
      <c r="F110" s="16">
        <f>(D110*12)+E110</f>
        <v>0</v>
      </c>
    </row>
    <row r="111" spans="1:6" ht="12.75" customHeight="1" x14ac:dyDescent="0.3">
      <c r="A111" s="23"/>
      <c r="B111" s="24"/>
      <c r="C111" s="24"/>
      <c r="D111" s="25"/>
      <c r="E111" s="25"/>
      <c r="F111" s="26"/>
    </row>
    <row r="112" spans="1:6" ht="15" customHeight="1" x14ac:dyDescent="0.3">
      <c r="A112" s="41" t="s">
        <v>141</v>
      </c>
      <c r="B112" s="12" t="s">
        <v>142</v>
      </c>
      <c r="C112" s="13" t="s">
        <v>53</v>
      </c>
      <c r="D112" s="14"/>
      <c r="E112" s="15"/>
      <c r="F112" s="16">
        <f>(D112*36)+E112</f>
        <v>0</v>
      </c>
    </row>
    <row r="113" spans="1:6" ht="15" customHeight="1" x14ac:dyDescent="0.3">
      <c r="A113" s="41"/>
      <c r="B113" s="12" t="s">
        <v>143</v>
      </c>
      <c r="C113" s="13" t="s">
        <v>85</v>
      </c>
      <c r="D113" s="14"/>
      <c r="E113" s="15"/>
      <c r="F113" s="16">
        <f>(D113*24)+E113</f>
        <v>0</v>
      </c>
    </row>
    <row r="114" spans="1:6" ht="15" customHeight="1" x14ac:dyDescent="0.3">
      <c r="A114" s="41"/>
      <c r="B114" s="12" t="s">
        <v>144</v>
      </c>
      <c r="C114" s="13" t="s">
        <v>131</v>
      </c>
      <c r="D114" s="14"/>
      <c r="E114" s="15"/>
      <c r="F114" s="16">
        <f>(D114*48)+E114</f>
        <v>0</v>
      </c>
    </row>
    <row r="115" spans="1:6" ht="15" customHeight="1" x14ac:dyDescent="0.3">
      <c r="A115" s="41"/>
      <c r="B115" s="12" t="s">
        <v>145</v>
      </c>
      <c r="C115" s="13" t="s">
        <v>131</v>
      </c>
      <c r="D115" s="14"/>
      <c r="E115" s="15"/>
      <c r="F115" s="16">
        <f>(D115*48)+E115</f>
        <v>0</v>
      </c>
    </row>
    <row r="116" spans="1:6" ht="12.75" customHeight="1" x14ac:dyDescent="0.3">
      <c r="A116" s="23"/>
      <c r="B116" s="24"/>
      <c r="C116" s="24"/>
      <c r="D116" s="25"/>
      <c r="E116" s="25"/>
      <c r="F116" s="26"/>
    </row>
    <row r="117" spans="1:6" ht="15" customHeight="1" x14ac:dyDescent="0.3">
      <c r="A117" s="40" t="s">
        <v>146</v>
      </c>
      <c r="B117" s="12" t="s">
        <v>147</v>
      </c>
      <c r="C117" s="13" t="s">
        <v>148</v>
      </c>
      <c r="D117" s="14"/>
      <c r="E117" s="15"/>
      <c r="F117" s="16">
        <f>(D117*1650)+E117</f>
        <v>0</v>
      </c>
    </row>
    <row r="118" spans="1:6" ht="15" customHeight="1" x14ac:dyDescent="0.3">
      <c r="A118" s="40"/>
      <c r="B118" s="17" t="s">
        <v>149</v>
      </c>
      <c r="C118" s="18" t="s">
        <v>150</v>
      </c>
      <c r="D118" s="19"/>
      <c r="E118" s="20"/>
      <c r="F118" s="21">
        <f>(D118*1250)+E118</f>
        <v>0</v>
      </c>
    </row>
    <row r="119" spans="1:6" ht="15" customHeight="1" x14ac:dyDescent="0.3">
      <c r="A119" s="40"/>
      <c r="B119" s="12" t="s">
        <v>151</v>
      </c>
      <c r="C119" s="13" t="s">
        <v>152</v>
      </c>
      <c r="D119" s="14"/>
      <c r="E119" s="15"/>
      <c r="F119" s="16">
        <f>(D119*2400)+E119</f>
        <v>0</v>
      </c>
    </row>
    <row r="120" spans="1:6" ht="15" customHeight="1" x14ac:dyDescent="0.3">
      <c r="A120" s="40"/>
      <c r="B120" s="17" t="s">
        <v>153</v>
      </c>
      <c r="C120" s="18" t="s">
        <v>154</v>
      </c>
      <c r="D120" s="19"/>
      <c r="E120" s="20"/>
      <c r="F120" s="21">
        <f>(D120*250)+E120</f>
        <v>0</v>
      </c>
    </row>
    <row r="121" spans="1:6" ht="15" customHeight="1" x14ac:dyDescent="0.3">
      <c r="A121" s="40"/>
      <c r="B121" s="12" t="s">
        <v>155</v>
      </c>
      <c r="C121" s="13" t="s">
        <v>111</v>
      </c>
      <c r="D121" s="14"/>
      <c r="E121" s="15"/>
      <c r="F121" s="16">
        <f>D121+E121</f>
        <v>0</v>
      </c>
    </row>
    <row r="122" spans="1:6" ht="15" customHeight="1" x14ac:dyDescent="0.3">
      <c r="A122" s="40"/>
      <c r="B122" s="17" t="s">
        <v>156</v>
      </c>
      <c r="C122" s="18" t="s">
        <v>111</v>
      </c>
      <c r="D122" s="19"/>
      <c r="E122" s="20"/>
      <c r="F122" s="21">
        <f>D122+E122</f>
        <v>0</v>
      </c>
    </row>
    <row r="123" spans="1:6" ht="15" customHeight="1" x14ac:dyDescent="0.3">
      <c r="A123" s="40"/>
      <c r="B123" s="12" t="s">
        <v>157</v>
      </c>
      <c r="C123" s="13" t="s">
        <v>111</v>
      </c>
      <c r="D123" s="14"/>
      <c r="E123" s="15"/>
      <c r="F123" s="16">
        <f>D123+E123</f>
        <v>0</v>
      </c>
    </row>
    <row r="124" spans="1:6" ht="15" customHeight="1" x14ac:dyDescent="0.3">
      <c r="A124" s="40"/>
      <c r="B124" s="17" t="s">
        <v>158</v>
      </c>
      <c r="C124" s="18" t="s">
        <v>111</v>
      </c>
      <c r="D124" s="19"/>
      <c r="E124" s="20"/>
      <c r="F124" s="21">
        <f>D124+E124</f>
        <v>0</v>
      </c>
    </row>
    <row r="125" spans="1:6" ht="12.75" customHeight="1" x14ac:dyDescent="0.3">
      <c r="A125" s="23"/>
      <c r="B125" s="24"/>
      <c r="C125" s="24"/>
      <c r="D125" s="25"/>
      <c r="E125" s="25"/>
      <c r="F125" s="26"/>
    </row>
    <row r="126" spans="1:6" ht="15.75" customHeight="1" x14ac:dyDescent="0.3">
      <c r="A126" s="40" t="s">
        <v>159</v>
      </c>
      <c r="B126" s="12" t="s">
        <v>160</v>
      </c>
      <c r="C126" s="13" t="s">
        <v>161</v>
      </c>
      <c r="D126" s="14"/>
      <c r="E126" s="15"/>
      <c r="F126" s="16">
        <f>(D126*150)+E126</f>
        <v>0</v>
      </c>
    </row>
    <row r="127" spans="1:6" ht="15.75" customHeight="1" x14ac:dyDescent="0.3">
      <c r="A127" s="40"/>
      <c r="B127" s="17" t="s">
        <v>162</v>
      </c>
      <c r="C127" s="18" t="s">
        <v>108</v>
      </c>
      <c r="D127" s="19"/>
      <c r="E127" s="20"/>
      <c r="F127" s="21">
        <f>(D127*125)+E127</f>
        <v>0</v>
      </c>
    </row>
    <row r="128" spans="1:6" ht="15.75" customHeight="1" x14ac:dyDescent="0.3">
      <c r="A128" s="40"/>
      <c r="B128" s="17" t="s">
        <v>163</v>
      </c>
      <c r="C128" s="18" t="s">
        <v>164</v>
      </c>
      <c r="D128" s="19"/>
      <c r="E128" s="20"/>
      <c r="F128" s="21">
        <f>(D128*500)+E128</f>
        <v>0</v>
      </c>
    </row>
    <row r="129" spans="1:6" ht="15.75" customHeight="1" x14ac:dyDescent="0.3">
      <c r="A129" s="40"/>
      <c r="B129" s="17" t="s">
        <v>165</v>
      </c>
      <c r="C129" s="18" t="s">
        <v>166</v>
      </c>
      <c r="D129" s="19"/>
      <c r="E129" s="20"/>
      <c r="F129" s="21">
        <f>(D129*200)+E129</f>
        <v>0</v>
      </c>
    </row>
    <row r="130" spans="1:6" ht="16.5" customHeight="1" x14ac:dyDescent="0.3">
      <c r="A130" s="40"/>
      <c r="B130" s="12" t="s">
        <v>167</v>
      </c>
      <c r="C130" s="13" t="s">
        <v>168</v>
      </c>
      <c r="D130" s="14"/>
      <c r="E130" s="15"/>
      <c r="F130" s="16">
        <f>(D130*2000)+E130</f>
        <v>0</v>
      </c>
    </row>
    <row r="131" spans="1:6" ht="16.5" customHeight="1" x14ac:dyDescent="0.3">
      <c r="A131" s="40"/>
      <c r="B131" s="17" t="s">
        <v>169</v>
      </c>
      <c r="C131" s="18" t="s">
        <v>168</v>
      </c>
      <c r="D131" s="19"/>
      <c r="E131" s="20"/>
      <c r="F131" s="21">
        <f>(D131*2000)+E131</f>
        <v>0</v>
      </c>
    </row>
    <row r="132" spans="1:6" ht="15.75" customHeight="1" x14ac:dyDescent="0.3">
      <c r="A132" s="40"/>
      <c r="B132" s="12" t="s">
        <v>170</v>
      </c>
      <c r="C132" s="13" t="s">
        <v>171</v>
      </c>
      <c r="D132" s="14"/>
      <c r="E132" s="15"/>
      <c r="F132" s="16">
        <f>(D132*1600)+E132</f>
        <v>0</v>
      </c>
    </row>
    <row r="133" spans="1:6" ht="16.5" customHeight="1" x14ac:dyDescent="0.3">
      <c r="A133" s="40"/>
      <c r="B133" s="12" t="s">
        <v>172</v>
      </c>
      <c r="C133" s="13" t="s">
        <v>173</v>
      </c>
      <c r="D133" s="14"/>
      <c r="E133" s="15"/>
      <c r="F133" s="16">
        <f>D133+E133</f>
        <v>0</v>
      </c>
    </row>
    <row r="134" spans="1:6" ht="15.75" customHeight="1" x14ac:dyDescent="0.3">
      <c r="A134" s="40"/>
      <c r="B134" s="12" t="s">
        <v>174</v>
      </c>
      <c r="C134" s="13" t="s">
        <v>175</v>
      </c>
      <c r="D134" s="14"/>
      <c r="E134" s="15"/>
      <c r="F134" s="16">
        <f>(D134*1000)+E134</f>
        <v>0</v>
      </c>
    </row>
    <row r="135" spans="1:6" ht="15.75" customHeight="1" x14ac:dyDescent="0.3">
      <c r="A135" s="40"/>
      <c r="B135" s="12" t="s">
        <v>176</v>
      </c>
      <c r="C135" s="13" t="s">
        <v>111</v>
      </c>
      <c r="D135" s="14"/>
      <c r="E135" s="15"/>
      <c r="F135" s="16">
        <f>D135+E135</f>
        <v>0</v>
      </c>
    </row>
    <row r="136" spans="1:6" ht="16.5" customHeight="1" x14ac:dyDescent="0.3">
      <c r="A136" s="40"/>
      <c r="B136" s="12" t="s">
        <v>177</v>
      </c>
      <c r="C136" s="13" t="s">
        <v>178</v>
      </c>
      <c r="D136" s="14"/>
      <c r="E136" s="15"/>
      <c r="F136" s="16">
        <f>(D136*120)+E136</f>
        <v>0</v>
      </c>
    </row>
    <row r="137" spans="1:6" ht="12.75" customHeight="1" x14ac:dyDescent="0.3">
      <c r="A137" s="33"/>
      <c r="B137" s="34"/>
      <c r="C137" s="35"/>
      <c r="D137" s="36"/>
      <c r="E137" s="37"/>
      <c r="F137" s="37"/>
    </row>
    <row r="138" spans="1:6" ht="15" customHeight="1" x14ac:dyDescent="0.3">
      <c r="A138" s="40" t="s">
        <v>179</v>
      </c>
      <c r="B138" s="38" t="s">
        <v>180</v>
      </c>
      <c r="C138" s="38" t="s">
        <v>78</v>
      </c>
      <c r="D138" s="38"/>
      <c r="E138" s="38"/>
      <c r="F138" s="38"/>
    </row>
    <row r="139" spans="1:6" ht="15" customHeight="1" x14ac:dyDescent="0.3">
      <c r="A139" s="40"/>
      <c r="B139" s="38" t="s">
        <v>181</v>
      </c>
      <c r="C139" s="38" t="s">
        <v>85</v>
      </c>
      <c r="D139" s="38"/>
      <c r="E139" s="38"/>
      <c r="F139" s="38"/>
    </row>
    <row r="140" spans="1:6" ht="15" customHeight="1" x14ac:dyDescent="0.3">
      <c r="A140" s="40"/>
      <c r="B140" s="38" t="s">
        <v>182</v>
      </c>
      <c r="C140" s="38" t="s">
        <v>85</v>
      </c>
      <c r="D140" s="38"/>
      <c r="E140" s="38"/>
      <c r="F140" s="38"/>
    </row>
    <row r="141" spans="1:6" ht="15" customHeight="1" x14ac:dyDescent="0.3">
      <c r="A141" s="40"/>
      <c r="B141" s="38" t="s">
        <v>183</v>
      </c>
      <c r="C141" s="38" t="s">
        <v>27</v>
      </c>
      <c r="D141" s="38"/>
      <c r="E141" s="38"/>
      <c r="F141" s="38"/>
    </row>
    <row r="142" spans="1:6" ht="15" customHeight="1" x14ac:dyDescent="0.3">
      <c r="A142" s="40"/>
      <c r="B142" s="38" t="s">
        <v>184</v>
      </c>
      <c r="C142" s="38"/>
      <c r="D142" s="38"/>
      <c r="E142" s="38"/>
      <c r="F142" s="38"/>
    </row>
    <row r="143" spans="1:6" ht="15" customHeight="1" x14ac:dyDescent="0.3">
      <c r="A143" s="40"/>
      <c r="B143" s="38" t="s">
        <v>185</v>
      </c>
      <c r="C143" s="38" t="s">
        <v>186</v>
      </c>
      <c r="D143" s="38"/>
      <c r="E143" s="38"/>
      <c r="F143" s="38"/>
    </row>
    <row r="144" spans="1:6" ht="15" customHeight="1" x14ac:dyDescent="0.3">
      <c r="A144" s="40"/>
      <c r="B144" s="38" t="s">
        <v>187</v>
      </c>
      <c r="C144" s="38"/>
      <c r="D144" s="38"/>
      <c r="E144" s="38"/>
      <c r="F144" s="38"/>
    </row>
    <row r="145" spans="1:6" ht="15" customHeight="1" x14ac:dyDescent="0.3">
      <c r="A145" s="40"/>
      <c r="B145" s="38" t="s">
        <v>188</v>
      </c>
      <c r="C145" s="38"/>
      <c r="D145" s="38"/>
      <c r="E145" s="38"/>
      <c r="F145" s="38"/>
    </row>
    <row r="146" spans="1:6" ht="15" customHeight="1" x14ac:dyDescent="0.3">
      <c r="A146" s="40"/>
      <c r="B146" s="38" t="s">
        <v>189</v>
      </c>
      <c r="C146" s="38" t="s">
        <v>190</v>
      </c>
      <c r="D146" s="38"/>
      <c r="E146" s="38"/>
      <c r="F146" s="38"/>
    </row>
    <row r="147" spans="1:6" ht="15" customHeight="1" x14ac:dyDescent="0.3">
      <c r="A147" s="40"/>
      <c r="B147" s="38" t="s">
        <v>191</v>
      </c>
      <c r="C147" s="38" t="s">
        <v>190</v>
      </c>
      <c r="D147" s="38"/>
      <c r="E147" s="38"/>
      <c r="F147" s="38"/>
    </row>
    <row r="148" spans="1:6" x14ac:dyDescent="0.3">
      <c r="B148" s="1" t="s">
        <v>192</v>
      </c>
      <c r="C148" s="1" t="s">
        <v>190</v>
      </c>
    </row>
    <row r="149" spans="1:6" x14ac:dyDescent="0.3">
      <c r="B149" s="1" t="s">
        <v>193</v>
      </c>
      <c r="C149" s="1" t="s">
        <v>85</v>
      </c>
    </row>
  </sheetData>
  <sheetProtection sheet="1" objects="1" scenarios="1"/>
  <mergeCells count="13">
    <mergeCell ref="A56:A62"/>
    <mergeCell ref="A1:F1"/>
    <mergeCell ref="A7:A29"/>
    <mergeCell ref="A31:A38"/>
    <mergeCell ref="A40:A42"/>
    <mergeCell ref="A43:A54"/>
    <mergeCell ref="A138:A147"/>
    <mergeCell ref="A63:A80"/>
    <mergeCell ref="A82:A101"/>
    <mergeCell ref="A103:A110"/>
    <mergeCell ref="A112:A115"/>
    <mergeCell ref="A117:A124"/>
    <mergeCell ref="A126:A136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Dedu</dc:creator>
  <cp:lastModifiedBy>Caroline Young</cp:lastModifiedBy>
  <cp:revision>1</cp:revision>
  <cp:lastPrinted>2023-03-16T13:28:52Z</cp:lastPrinted>
  <dcterms:created xsi:type="dcterms:W3CDTF">2022-01-06T14:42:45Z</dcterms:created>
  <dcterms:modified xsi:type="dcterms:W3CDTF">2024-04-22T16:46:14Z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